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chenscheerer/Documents/Haus/Haus23/Gas/Deutsche Energiepool 2021/"/>
    </mc:Choice>
  </mc:AlternateContent>
  <xr:revisionPtr revIDLastSave="0" documentId="8_{E7D4C59A-822B-C347-888D-F15DED364143}" xr6:coauthVersionLast="47" xr6:coauthVersionMax="47" xr10:uidLastSave="{00000000-0000-0000-0000-000000000000}"/>
  <bookViews>
    <workbookView xWindow="760" yWindow="1640" windowWidth="28040" windowHeight="17000" xr2:uid="{E6C72377-13EA-2C47-AFE6-B8FDB881AA1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  <c r="C25" i="1"/>
  <c r="C17" i="1" l="1"/>
  <c r="C29" i="1"/>
  <c r="C45" i="1" s="1"/>
  <c r="C21" i="1"/>
  <c r="C22" i="1" s="1"/>
  <c r="C46" i="1" s="1"/>
  <c r="C47" i="1" l="1"/>
  <c r="C50" i="1" s="1"/>
  <c r="B50" i="1" s="1"/>
  <c r="C39" i="1"/>
  <c r="C40" i="1" s="1"/>
  <c r="C31" i="1"/>
  <c r="C32" i="1" s="1"/>
</calcChain>
</file>

<file path=xl/sharedStrings.xml><?xml version="1.0" encoding="utf-8"?>
<sst xmlns="http://schemas.openxmlformats.org/spreadsheetml/2006/main" count="60" uniqueCount="40">
  <si>
    <t>Abrechnung mit verbrauchsabhängigem Grundpreis (ohne Fixkosten)</t>
  </si>
  <si>
    <t>Anfangs-Zählerstand:</t>
  </si>
  <si>
    <t>End-Zählerstand:</t>
  </si>
  <si>
    <t>m³</t>
  </si>
  <si>
    <t>kWh</t>
  </si>
  <si>
    <t>angegebener Jahresverbrauch:</t>
  </si>
  <si>
    <t>Verbrauch in  m³:</t>
  </si>
  <si>
    <t>von DEP berechneter Grundpreis:</t>
  </si>
  <si>
    <t>€</t>
  </si>
  <si>
    <t>Vertragsbeginn (TT.MM.JJ):</t>
  </si>
  <si>
    <t>Vertragsende (TT.MM.JJ):</t>
  </si>
  <si>
    <t>Vertragsdauer:</t>
  </si>
  <si>
    <t>Tage</t>
  </si>
  <si>
    <t>berichtigter Grundpreis:</t>
  </si>
  <si>
    <t>Kosten im Jahr (12 Monate):</t>
  </si>
  <si>
    <t>berichtigte Gesamtkosten:</t>
  </si>
  <si>
    <t>(tageweise berechnet)</t>
  </si>
  <si>
    <t>Abrechnung mit verbrauchsabhängigem Grundpreis (mit Fixkosten)</t>
  </si>
  <si>
    <t>Grundpreis von ca. 20 Anbietern bei Verivox liegt zwischen 5,64€ und 16,36€</t>
  </si>
  <si>
    <t>angenommene durchschnittliche monatliche Fixkosten (gewichtet):</t>
  </si>
  <si>
    <t>(entweder Anfangs- und Endzählerstand, oder den geschätzen Verbrauch in kWh eingeben)</t>
  </si>
  <si>
    <t>oder:   </t>
  </si>
  <si>
    <t>unbedingt eintragen:   </t>
  </si>
  <si>
    <t>wahlweise eintragen:   </t>
  </si>
  <si>
    <t>monatlicher Abschlag:</t>
  </si>
  <si>
    <t>Anzahl der geleisteten Abschläge:</t>
  </si>
  <si>
    <t>voraussichtliche Abrechnung DEP</t>
  </si>
  <si>
    <t>Grundpreis für o.a. Tage:</t>
  </si>
  <si>
    <t>Verbrauchskosten (1ct / kWh):</t>
  </si>
  <si>
    <t>Summe</t>
  </si>
  <si>
    <t>bereits bezahlt</t>
  </si>
  <si>
    <t>nach einem manuellen Eintrag der (geschätzten) kWh in Zeile 22 fliegt leider die hinterlegte Formel raus, dann bitte die Umrechnung m³ in kWh mit Hilfe der Zeilen 24 und 25 selbst vornehmen und in Zeile 22 eintragen</t>
  </si>
  <si>
    <t>&gt; ---\</t>
  </si>
  <si>
    <t>         \</t>
  </si>
  <si>
    <t>         /</t>
  </si>
  <si>
    <t>&lt; ---/</t>
  </si>
  <si>
    <t>\--- &lt;   </t>
  </si>
  <si>
    <t>Umrechnung m³ in kWh:                  \</t>
  </si>
  <si>
    <t>/             </t>
  </si>
  <si>
    <t>Verbrauch in kWh:                              /--- 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</si>
</sst>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333333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2" borderId="2" xfId="0" applyFont="1" applyFill="1" applyBorder="1"/>
    <xf numFmtId="2" fontId="4" fillId="2" borderId="3" xfId="0" applyNumberFormat="1" applyFont="1" applyFill="1" applyBorder="1"/>
    <xf numFmtId="164" fontId="4" fillId="2" borderId="2" xfId="0" applyNumberFormat="1" applyFont="1" applyFill="1" applyBorder="1" applyAlignment="1">
      <alignment horizontal="right"/>
    </xf>
    <xf numFmtId="14" fontId="4" fillId="2" borderId="3" xfId="0" applyNumberFormat="1" applyFont="1" applyFill="1" applyBorder="1"/>
    <xf numFmtId="0" fontId="6" fillId="0" borderId="0" xfId="0" applyFont="1"/>
    <xf numFmtId="2" fontId="6" fillId="0" borderId="4" xfId="0" applyNumberFormat="1" applyFont="1" applyBorder="1"/>
    <xf numFmtId="0" fontId="6" fillId="0" borderId="4" xfId="0" applyFont="1" applyBorder="1" applyAlignment="1">
      <alignment horizontal="left"/>
    </xf>
    <xf numFmtId="2" fontId="6" fillId="0" borderId="5" xfId="0" applyNumberFormat="1" applyFont="1" applyBorder="1"/>
    <xf numFmtId="0" fontId="1" fillId="0" borderId="0" xfId="0" applyFont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left" wrapText="1"/>
    </xf>
    <xf numFmtId="2" fontId="1" fillId="0" borderId="0" xfId="0" applyNumberFormat="1" applyFont="1" applyAlignment="1">
      <alignment horizontal="right" wrapText="1"/>
    </xf>
    <xf numFmtId="0" fontId="4" fillId="3" borderId="2" xfId="0" applyFont="1" applyFill="1" applyBorder="1"/>
    <xf numFmtId="0" fontId="4" fillId="0" borderId="0" xfId="0" applyFont="1" applyFill="1" applyBorder="1"/>
    <xf numFmtId="0" fontId="1" fillId="2" borderId="2" xfId="0" applyFont="1" applyFill="1" applyBorder="1"/>
    <xf numFmtId="0" fontId="4" fillId="4" borderId="2" xfId="0" applyFont="1" applyFill="1" applyBorder="1"/>
    <xf numFmtId="0" fontId="4" fillId="5" borderId="1" xfId="0" applyFont="1" applyFill="1" applyBorder="1"/>
    <xf numFmtId="0" fontId="1" fillId="5" borderId="1" xfId="0" applyFont="1" applyFill="1" applyBorder="1" applyAlignment="1">
      <alignment horizontal="left"/>
    </xf>
    <xf numFmtId="0" fontId="4" fillId="5" borderId="0" xfId="0" applyFont="1" applyFill="1" applyBorder="1"/>
    <xf numFmtId="0" fontId="5" fillId="0" borderId="0" xfId="0" applyFont="1" applyAlignment="1">
      <alignment horizontal="center" vertical="center" wrapText="1"/>
    </xf>
    <xf numFmtId="1" fontId="4" fillId="6" borderId="2" xfId="0" applyNumberFormat="1" applyFont="1" applyFill="1" applyBorder="1"/>
    <xf numFmtId="2" fontId="4" fillId="2" borderId="2" xfId="0" applyNumberFormat="1" applyFont="1" applyFill="1" applyBorder="1"/>
    <xf numFmtId="2" fontId="1" fillId="0" borderId="0" xfId="0" applyNumberFormat="1" applyFont="1"/>
    <xf numFmtId="0" fontId="7" fillId="0" borderId="4" xfId="0" applyFont="1" applyBorder="1"/>
    <xf numFmtId="2" fontId="7" fillId="0" borderId="4" xfId="0" applyNumberFormat="1" applyFont="1" applyBorder="1"/>
    <xf numFmtId="0" fontId="1" fillId="0" borderId="4" xfId="0" applyFont="1" applyBorder="1"/>
    <xf numFmtId="2" fontId="1" fillId="0" borderId="4" xfId="0" applyNumberFormat="1" applyFont="1" applyBorder="1"/>
    <xf numFmtId="0" fontId="1" fillId="0" borderId="4" xfId="0" applyFont="1" applyBorder="1" applyAlignment="1">
      <alignment horizontal="left"/>
    </xf>
    <xf numFmtId="2" fontId="6" fillId="0" borderId="7" xfId="0" applyNumberFormat="1" applyFont="1" applyFill="1" applyBorder="1"/>
    <xf numFmtId="0" fontId="6" fillId="0" borderId="8" xfId="0" applyFont="1" applyFill="1" applyBorder="1"/>
    <xf numFmtId="0" fontId="1" fillId="0" borderId="0" xfId="0" applyFont="1" applyAlignment="1">
      <alignment horizontal="center" wrapText="1"/>
    </xf>
    <xf numFmtId="0" fontId="1" fillId="5" borderId="0" xfId="0" applyFont="1" applyFill="1" applyBorder="1"/>
    <xf numFmtId="0" fontId="1" fillId="5" borderId="0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right"/>
    </xf>
    <xf numFmtId="0" fontId="1" fillId="5" borderId="12" xfId="0" applyFont="1" applyFill="1" applyBorder="1"/>
    <xf numFmtId="0" fontId="1" fillId="5" borderId="11" xfId="0" applyFont="1" applyFill="1" applyBorder="1"/>
    <xf numFmtId="0" fontId="5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/>
    <xf numFmtId="0" fontId="5" fillId="5" borderId="14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/>
    <xf numFmtId="2" fontId="4" fillId="0" borderId="0" xfId="0" applyNumberFormat="1" applyFont="1" applyFill="1" applyBorder="1"/>
    <xf numFmtId="0" fontId="5" fillId="5" borderId="11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vertical="center"/>
    </xf>
    <xf numFmtId="0" fontId="1" fillId="5" borderId="9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1" fillId="0" borderId="0" xfId="0" quotePrefix="1" applyFont="1" applyAlignment="1">
      <alignment horizontal="left"/>
    </xf>
    <xf numFmtId="0" fontId="1" fillId="0" borderId="15" xfId="0" applyFont="1" applyBorder="1" applyAlignment="1">
      <alignment horizontal="left" vertical="center" wrapText="1"/>
    </xf>
    <xf numFmtId="0" fontId="1" fillId="0" borderId="0" xfId="0" quotePrefix="1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3FDC2-9007-994A-960F-63B2FABC3C91}">
  <dimension ref="B1:K50"/>
  <sheetViews>
    <sheetView tabSelected="1" topLeftCell="A38" workbookViewId="0">
      <selection activeCell="H18" sqref="H18"/>
    </sheetView>
  </sheetViews>
  <sheetFormatPr baseColWidth="10" defaultRowHeight="20" customHeight="1" x14ac:dyDescent="0.2"/>
  <cols>
    <col min="1" max="1" width="3.33203125" customWidth="1"/>
    <col min="2" max="2" width="38.33203125" style="1" customWidth="1"/>
    <col min="3" max="3" width="13.6640625" style="1" customWidth="1"/>
    <col min="4" max="4" width="7" style="1" customWidth="1"/>
    <col min="5" max="5" width="12.1640625" style="1" customWidth="1"/>
    <col min="6" max="11" width="10.83203125" style="1"/>
  </cols>
  <sheetData>
    <row r="1" spans="2:5" ht="60" customHeight="1" thickBot="1" x14ac:dyDescent="0.25">
      <c r="B1" s="51" t="s">
        <v>0</v>
      </c>
      <c r="C1" s="52"/>
      <c r="D1" s="52"/>
      <c r="E1" s="53"/>
    </row>
    <row r="2" spans="2:5" ht="20" customHeight="1" thickBot="1" x14ac:dyDescent="0.25">
      <c r="B2" s="50"/>
      <c r="C2" s="41"/>
      <c r="D2" s="41"/>
      <c r="E2" s="45"/>
    </row>
    <row r="3" spans="2:5" ht="20" customHeight="1" thickBot="1" x14ac:dyDescent="0.25">
      <c r="B3" s="42" t="s">
        <v>22</v>
      </c>
      <c r="C3" s="22"/>
      <c r="D3" s="39"/>
      <c r="E3" s="43"/>
    </row>
    <row r="4" spans="2:5" ht="20" customHeight="1" thickBot="1" x14ac:dyDescent="0.25">
      <c r="B4" s="44"/>
      <c r="C4" s="26"/>
      <c r="D4" s="40"/>
      <c r="E4" s="45"/>
    </row>
    <row r="5" spans="2:5" ht="20" customHeight="1" thickBot="1" x14ac:dyDescent="0.25">
      <c r="B5" s="42" t="s">
        <v>23</v>
      </c>
      <c r="C5" s="20"/>
      <c r="D5" s="40"/>
      <c r="E5" s="45"/>
    </row>
    <row r="6" spans="2:5" ht="20" customHeight="1" thickBot="1" x14ac:dyDescent="0.25">
      <c r="B6" s="42" t="s">
        <v>21</v>
      </c>
      <c r="C6" s="23"/>
      <c r="D6" s="40"/>
      <c r="E6" s="45"/>
    </row>
    <row r="7" spans="2:5" ht="20" customHeight="1" x14ac:dyDescent="0.2">
      <c r="B7" s="46"/>
      <c r="C7" s="24"/>
      <c r="D7" s="25"/>
      <c r="E7" s="47"/>
    </row>
    <row r="8" spans="2:5" ht="20" customHeight="1" x14ac:dyDescent="0.2">
      <c r="B8" s="55" t="s">
        <v>31</v>
      </c>
      <c r="C8" s="56"/>
      <c r="D8" s="56"/>
      <c r="E8" s="57"/>
    </row>
    <row r="9" spans="2:5" ht="35" customHeight="1" x14ac:dyDescent="0.2">
      <c r="B9" s="58"/>
      <c r="C9" s="59"/>
      <c r="D9" s="59"/>
      <c r="E9" s="60"/>
    </row>
    <row r="10" spans="2:5" ht="20" customHeight="1" thickBot="1" x14ac:dyDescent="0.25">
      <c r="C10" s="21"/>
      <c r="D10" s="3"/>
      <c r="E10" s="7"/>
    </row>
    <row r="11" spans="2:5" ht="25" customHeight="1" thickBot="1" x14ac:dyDescent="0.25">
      <c r="B11" s="1" t="s">
        <v>5</v>
      </c>
      <c r="C11" s="8">
        <v>10000</v>
      </c>
      <c r="D11" s="3" t="s">
        <v>4</v>
      </c>
      <c r="E11" s="7"/>
    </row>
    <row r="12" spans="2:5" ht="25" customHeight="1" thickBot="1" x14ac:dyDescent="0.25">
      <c r="B12" s="1" t="s">
        <v>7</v>
      </c>
      <c r="C12" s="9">
        <v>50</v>
      </c>
      <c r="D12" s="3" t="s">
        <v>8</v>
      </c>
      <c r="E12" s="7"/>
    </row>
    <row r="13" spans="2:5" ht="9" customHeight="1" thickBot="1" x14ac:dyDescent="0.25">
      <c r="C13" s="49"/>
      <c r="D13" s="3"/>
      <c r="E13" s="27"/>
    </row>
    <row r="14" spans="2:5" ht="25" customHeight="1" thickBot="1" x14ac:dyDescent="0.25">
      <c r="B14" s="1" t="s">
        <v>24</v>
      </c>
      <c r="C14" s="29">
        <v>60</v>
      </c>
      <c r="D14" s="3" t="s">
        <v>8</v>
      </c>
      <c r="E14" s="27"/>
    </row>
    <row r="15" spans="2:5" ht="25" customHeight="1" thickBot="1" x14ac:dyDescent="0.25">
      <c r="B15" s="1" t="s">
        <v>25</v>
      </c>
      <c r="C15" s="8">
        <v>9</v>
      </c>
      <c r="D15" s="3"/>
      <c r="E15" s="27"/>
    </row>
    <row r="16" spans="2:5" ht="10" customHeight="1" x14ac:dyDescent="0.2"/>
    <row r="17" spans="2:11" ht="20" customHeight="1" x14ac:dyDescent="0.2">
      <c r="B17" s="1" t="s">
        <v>14</v>
      </c>
      <c r="C17" s="5">
        <f>12*C12+0.01*C11</f>
        <v>700</v>
      </c>
      <c r="D17" s="3" t="s">
        <v>8</v>
      </c>
    </row>
    <row r="18" spans="2:11" ht="37" customHeight="1" thickBot="1" x14ac:dyDescent="0.25">
      <c r="B18" s="38" t="s">
        <v>20</v>
      </c>
      <c r="C18" s="38"/>
      <c r="D18" s="38"/>
    </row>
    <row r="19" spans="2:11" ht="25" customHeight="1" thickBot="1" x14ac:dyDescent="0.25">
      <c r="B19" s="1" t="s">
        <v>1</v>
      </c>
      <c r="C19" s="20">
        <v>10000</v>
      </c>
      <c r="D19" s="2" t="s">
        <v>3</v>
      </c>
    </row>
    <row r="20" spans="2:11" ht="25" customHeight="1" thickBot="1" x14ac:dyDescent="0.25">
      <c r="B20" s="1" t="s">
        <v>2</v>
      </c>
      <c r="C20" s="20">
        <v>10200</v>
      </c>
      <c r="D20" s="4" t="s">
        <v>3</v>
      </c>
    </row>
    <row r="21" spans="2:11" ht="25" customHeight="1" thickBot="1" x14ac:dyDescent="0.25">
      <c r="B21" s="1" t="s">
        <v>6</v>
      </c>
      <c r="C21" s="1">
        <f>C20-C19</f>
        <v>200</v>
      </c>
      <c r="D21" s="3" t="s">
        <v>3</v>
      </c>
      <c r="E21" s="62" t="s">
        <v>32</v>
      </c>
    </row>
    <row r="22" spans="2:11" ht="25" customHeight="1" thickBot="1" x14ac:dyDescent="0.25">
      <c r="B22" s="1" t="s">
        <v>39</v>
      </c>
      <c r="C22" s="54">
        <f>C21*11.267</f>
        <v>2253.4</v>
      </c>
      <c r="D22" s="4" t="s">
        <v>4</v>
      </c>
      <c r="E22" s="62" t="s">
        <v>33</v>
      </c>
    </row>
    <row r="23" spans="2:11" ht="25" customHeight="1" thickBot="1" x14ac:dyDescent="0.25">
      <c r="B23" s="64" t="s">
        <v>38</v>
      </c>
      <c r="C23" s="48"/>
      <c r="D23" s="16"/>
      <c r="E23" s="62" t="s">
        <v>34</v>
      </c>
    </row>
    <row r="24" spans="2:11" ht="25" customHeight="1" thickBot="1" x14ac:dyDescent="0.25">
      <c r="B24" s="1" t="s">
        <v>37</v>
      </c>
      <c r="C24" s="28">
        <v>0</v>
      </c>
      <c r="D24" s="2" t="s">
        <v>3</v>
      </c>
      <c r="E24" s="62" t="s">
        <v>35</v>
      </c>
    </row>
    <row r="25" spans="2:11" ht="25" customHeight="1" thickBot="1" x14ac:dyDescent="0.25">
      <c r="B25" s="64" t="s">
        <v>36</v>
      </c>
      <c r="C25" s="28">
        <f>C24*11.267</f>
        <v>0</v>
      </c>
      <c r="D25" s="3" t="s">
        <v>4</v>
      </c>
    </row>
    <row r="26" spans="2:11" ht="9" customHeight="1" thickBot="1" x14ac:dyDescent="0.25"/>
    <row r="27" spans="2:11" ht="25" customHeight="1" thickBot="1" x14ac:dyDescent="0.25">
      <c r="B27" s="1" t="s">
        <v>9</v>
      </c>
      <c r="C27" s="10">
        <v>44197</v>
      </c>
    </row>
    <row r="28" spans="2:11" ht="25" customHeight="1" thickBot="1" x14ac:dyDescent="0.25">
      <c r="B28" s="1" t="s">
        <v>10</v>
      </c>
      <c r="C28" s="11">
        <v>44470</v>
      </c>
    </row>
    <row r="29" spans="2:11" ht="30" customHeight="1" x14ac:dyDescent="0.2">
      <c r="B29" s="1" t="s">
        <v>11</v>
      </c>
      <c r="C29" s="1">
        <f>C28-C27+1</f>
        <v>274</v>
      </c>
      <c r="D29" s="1" t="s">
        <v>12</v>
      </c>
      <c r="J29"/>
      <c r="K29"/>
    </row>
    <row r="31" spans="2:11" ht="28" customHeight="1" thickBot="1" x14ac:dyDescent="0.25">
      <c r="B31" s="12" t="s">
        <v>13</v>
      </c>
      <c r="C31" s="13">
        <f>((12*C12+0.01*C11)*C22/C11-C22*0.01)*30/C29</f>
        <v>14.803357664233578</v>
      </c>
      <c r="D31" s="14" t="s">
        <v>8</v>
      </c>
    </row>
    <row r="32" spans="2:11" ht="33" customHeight="1" thickBot="1" x14ac:dyDescent="0.25">
      <c r="B32" s="12" t="s">
        <v>15</v>
      </c>
      <c r="C32" s="15">
        <f>C31/30*C29+C22*0.01</f>
        <v>157.738</v>
      </c>
      <c r="D32" s="14" t="s">
        <v>8</v>
      </c>
    </row>
    <row r="33" spans="2:5" ht="20" customHeight="1" x14ac:dyDescent="0.2">
      <c r="B33" s="6" t="s">
        <v>16</v>
      </c>
    </row>
    <row r="34" spans="2:5" ht="20" customHeight="1" thickBot="1" x14ac:dyDescent="0.25"/>
    <row r="35" spans="2:5" ht="60" customHeight="1" thickBot="1" x14ac:dyDescent="0.25">
      <c r="B35" s="51" t="s">
        <v>17</v>
      </c>
      <c r="C35" s="52"/>
      <c r="D35" s="52"/>
      <c r="E35" s="53"/>
    </row>
    <row r="36" spans="2:5" ht="20" customHeight="1" x14ac:dyDescent="0.2">
      <c r="B36" s="63" t="s">
        <v>18</v>
      </c>
      <c r="C36" s="63"/>
      <c r="D36" s="63"/>
      <c r="E36" s="63"/>
    </row>
    <row r="37" spans="2:5" ht="41" customHeight="1" x14ac:dyDescent="0.2">
      <c r="B37" s="18" t="s">
        <v>19</v>
      </c>
      <c r="C37" s="19">
        <v>10</v>
      </c>
      <c r="D37" s="18" t="s">
        <v>8</v>
      </c>
      <c r="E37" s="7"/>
    </row>
    <row r="38" spans="2:5" ht="20" customHeight="1" x14ac:dyDescent="0.2">
      <c r="B38" s="7"/>
      <c r="C38" s="7"/>
      <c r="D38" s="7"/>
      <c r="E38" s="7"/>
    </row>
    <row r="39" spans="2:5" ht="25" customHeight="1" thickBot="1" x14ac:dyDescent="0.25">
      <c r="B39" s="12" t="s">
        <v>13</v>
      </c>
      <c r="C39" s="13">
        <f>((12*C12-12*10+0.01*C11)*C22/C11-C22*0.01)*30/C29+10</f>
        <v>21.842686131386863</v>
      </c>
      <c r="D39" s="14" t="s">
        <v>8</v>
      </c>
      <c r="E39" s="7"/>
    </row>
    <row r="40" spans="2:5" ht="27" customHeight="1" thickBot="1" x14ac:dyDescent="0.25">
      <c r="B40" s="12" t="s">
        <v>15</v>
      </c>
      <c r="C40" s="15">
        <f>C39/30*C29+C22*0.01</f>
        <v>222.03053333333332</v>
      </c>
      <c r="D40" s="14" t="s">
        <v>8</v>
      </c>
      <c r="E40" s="7"/>
    </row>
    <row r="41" spans="2:5" ht="20" customHeight="1" x14ac:dyDescent="0.2">
      <c r="B41" s="6" t="s">
        <v>16</v>
      </c>
    </row>
    <row r="42" spans="2:5" ht="20" customHeight="1" x14ac:dyDescent="0.2">
      <c r="C42" s="5"/>
      <c r="D42" s="3"/>
    </row>
    <row r="43" spans="2:5" ht="20" customHeight="1" thickBot="1" x14ac:dyDescent="0.25">
      <c r="C43" s="17"/>
      <c r="D43" s="5"/>
    </row>
    <row r="44" spans="2:5" ht="65" customHeight="1" thickBot="1" x14ac:dyDescent="0.25">
      <c r="B44" s="51" t="s">
        <v>26</v>
      </c>
      <c r="C44" s="52"/>
      <c r="D44" s="52"/>
      <c r="E44" s="53"/>
    </row>
    <row r="45" spans="2:5" ht="20" customHeight="1" x14ac:dyDescent="0.2">
      <c r="B45" s="1" t="s">
        <v>27</v>
      </c>
      <c r="C45" s="30">
        <f>C12*12/365*C29</f>
        <v>450.41095890410958</v>
      </c>
      <c r="D45" s="3" t="s">
        <v>8</v>
      </c>
    </row>
    <row r="46" spans="2:5" ht="20" customHeight="1" x14ac:dyDescent="0.2">
      <c r="B46" s="1" t="s">
        <v>28</v>
      </c>
      <c r="C46" s="30">
        <f>C22*0.01</f>
        <v>22.534000000000002</v>
      </c>
      <c r="D46" s="3" t="s">
        <v>8</v>
      </c>
    </row>
    <row r="47" spans="2:5" ht="20" customHeight="1" thickBot="1" x14ac:dyDescent="0.25">
      <c r="B47" s="31" t="s">
        <v>29</v>
      </c>
      <c r="C47" s="32">
        <f>C45+C46</f>
        <v>472.94495890410957</v>
      </c>
      <c r="D47" s="31" t="s">
        <v>8</v>
      </c>
    </row>
    <row r="48" spans="2:5" ht="20" customHeight="1" x14ac:dyDescent="0.2">
      <c r="C48" s="30"/>
    </row>
    <row r="49" spans="2:4" ht="20" customHeight="1" thickBot="1" x14ac:dyDescent="0.25">
      <c r="B49" s="33" t="s">
        <v>30</v>
      </c>
      <c r="C49" s="34">
        <f>C14*C15</f>
        <v>540</v>
      </c>
      <c r="D49" s="35" t="s">
        <v>8</v>
      </c>
    </row>
    <row r="50" spans="2:4" ht="26" customHeight="1" thickBot="1" x14ac:dyDescent="0.25">
      <c r="B50" s="61" t="str">
        <f>IF(C50&gt;0,"Guthaben","Nachzahlung")</f>
        <v>Guthaben</v>
      </c>
      <c r="C50" s="36">
        <f>(C49-C47)</f>
        <v>67.055041095890431</v>
      </c>
      <c r="D50" s="37" t="s">
        <v>8</v>
      </c>
    </row>
  </sheetData>
  <mergeCells count="6">
    <mergeCell ref="B44:E44"/>
    <mergeCell ref="B36:E36"/>
    <mergeCell ref="B35:E35"/>
    <mergeCell ref="B1:E1"/>
    <mergeCell ref="B18:D18"/>
    <mergeCell ref="B8:E9"/>
  </mergeCells>
  <phoneticPr fontId="3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2021-09-22T08:50:03Z</dcterms:created>
  <dcterms:modified xsi:type="dcterms:W3CDTF">2021-09-24T08:59:40Z</dcterms:modified>
</cp:coreProperties>
</file>